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700"/>
  </bookViews>
  <sheets>
    <sheet name="surfactant-dosage" sheetId="1" r:id="rId1"/>
  </sheets>
  <calcPr calcId="145621"/>
</workbook>
</file>

<file path=xl/calcChain.xml><?xml version="1.0" encoding="utf-8"?>
<calcChain xmlns="http://schemas.openxmlformats.org/spreadsheetml/2006/main">
  <c r="D20" i="1" l="1"/>
  <c r="C20" i="1"/>
  <c r="D21" i="1" l="1"/>
  <c r="D12" i="1" l="1"/>
  <c r="D13" i="1" s="1"/>
  <c r="I13" i="1"/>
  <c r="D23" i="1" l="1"/>
  <c r="C21" i="1"/>
  <c r="D24" i="1" l="1"/>
  <c r="D31" i="1" s="1"/>
  <c r="D37" i="1" s="1"/>
  <c r="D30" i="1"/>
  <c r="D36" i="1" s="1"/>
  <c r="D25" i="1"/>
  <c r="D32" i="1" s="1"/>
  <c r="D38" i="1" s="1"/>
  <c r="L6" i="1"/>
  <c r="K6" i="1"/>
  <c r="C5" i="1" s="1"/>
  <c r="C12" i="1" s="1"/>
  <c r="C13" i="1" s="1"/>
  <c r="J6" i="1"/>
  <c r="I6" i="1"/>
  <c r="C23" i="1" l="1"/>
  <c r="C30" i="1" l="1"/>
  <c r="C36" i="1" s="1"/>
  <c r="C24" i="1"/>
  <c r="C31" i="1" s="1"/>
  <c r="C37" i="1" s="1"/>
  <c r="C25" i="1"/>
  <c r="C32" i="1" s="1"/>
  <c r="C38" i="1" s="1"/>
</calcChain>
</file>

<file path=xl/sharedStrings.xml><?xml version="1.0" encoding="utf-8"?>
<sst xmlns="http://schemas.openxmlformats.org/spreadsheetml/2006/main" count="51" uniqueCount="46">
  <si>
    <t>Arquad T50</t>
  </si>
  <si>
    <t>Major component</t>
  </si>
  <si>
    <t>Average MW</t>
  </si>
  <si>
    <t>Molecular weight (MW)</t>
  </si>
  <si>
    <t>Atom</t>
  </si>
  <si>
    <t>C</t>
  </si>
  <si>
    <t>H</t>
  </si>
  <si>
    <t>N</t>
  </si>
  <si>
    <t>Cl</t>
  </si>
  <si>
    <t>Atomic Weight</t>
  </si>
  <si>
    <t>No.</t>
  </si>
  <si>
    <t>MW</t>
  </si>
  <si>
    <r>
      <t>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(CH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15-17</t>
    </r>
    <r>
      <rPr>
        <sz val="11"/>
        <color theme="1"/>
        <rFont val="Calibri"/>
        <family val="2"/>
        <scheme val="minor"/>
      </rPr>
      <t>(CH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NCl</t>
    </r>
  </si>
  <si>
    <t>319.5 to 347.5</t>
  </si>
  <si>
    <t>45--55</t>
  </si>
  <si>
    <t xml:space="preserve">1 gram </t>
  </si>
  <si>
    <t>smectite</t>
  </si>
  <si>
    <t>CEC</t>
  </si>
  <si>
    <t>mmol/g</t>
  </si>
  <si>
    <t>smectite (%)</t>
  </si>
  <si>
    <t>sample size (g)</t>
  </si>
  <si>
    <t>smectite (g)</t>
  </si>
  <si>
    <t>HDTMA</t>
  </si>
  <si>
    <r>
      <t>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(CH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N(CH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Br</t>
    </r>
  </si>
  <si>
    <t>Br</t>
  </si>
  <si>
    <t xml:space="preserve"> </t>
  </si>
  <si>
    <t xml:space="preserve">Need of raw surfactant (g) </t>
  </si>
  <si>
    <t>Need of pure surfactant (g) per 1 g. of smectite</t>
  </si>
  <si>
    <t>% concentration</t>
  </si>
  <si>
    <t>Average % concentration</t>
  </si>
  <si>
    <t>Need of surfactant for 100% charge balance (g)</t>
  </si>
  <si>
    <t>Need of surfactant for 60% charge balance (g)</t>
  </si>
  <si>
    <t>Need for surfactant for 40% charge balance (g)</t>
  </si>
  <si>
    <t>Need of surfactant for 100% charge balance (lb)</t>
  </si>
  <si>
    <t>Need of surfactant for 60% charge balance (lb)</t>
  </si>
  <si>
    <t>Need for surfactant for 40% charge balance (lb)</t>
  </si>
  <si>
    <t>Factor for gram to pound conversion</t>
  </si>
  <si>
    <t>sample quantity (lb), screening</t>
  </si>
  <si>
    <t>sample quantity (lb) / yard of concrete, FA</t>
  </si>
  <si>
    <t>sample quantity (lb) / yard of concrete, CA</t>
  </si>
  <si>
    <t>Cost ($) / lb</t>
  </si>
  <si>
    <t>Cost ($) corresponding to 100% charge balance / yard of PCC</t>
  </si>
  <si>
    <t>Cost ($) corresponding to 60% charge balance / yard of PCC</t>
  </si>
  <si>
    <t>Cost ($) corresponding to 40% charge balance / Yard of PCC</t>
  </si>
  <si>
    <t>Dosage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</si>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</sst>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0" fillId="2" borderId="0" xfId="0" applyFill="1"/>
    <xf numFmtId="9" fontId="0" fillId="0" borderId="0" xfId="0" applyNumberFormat="1"/>
    <xf numFmtId="0" fontId="2" fillId="2" borderId="0" xfId="0" applyFont="1" applyFill="1"/>
    <xf numFmtId="0" fontId="2" fillId="3" borderId="0" xfId="0" applyFont="1" applyFill="1"/>
    <xf numFmtId="0" fontId="0" fillId="0" borderId="0" xfId="0" applyFont="1"/>
    <xf numFmtId="0" fontId="3" fillId="4" borderId="0" xfId="0" applyFont="1" applyFill="1"/>
    <xf numFmtId="0" fontId="3" fillId="5" borderId="0" xfId="0" applyFont="1" applyFill="1"/>
    <xf numFmtId="0" fontId="4" fillId="0" borderId="0" xfId="0" applyFont="1"/>
    <xf numFmtId="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="110" zoomScaleNormal="110" workbookViewId="0">
      <selection activeCell="L25" sqref="L25"/>
    </sheetView>
  </sheetViews>
  <sheetFormatPr defaultRowHeight="15" x14ac:dyDescent="0.25"/>
  <cols>
    <col min="1" max="1" width="43.7109375" bestFit="1" customWidth="1"/>
    <col min="2" max="2" width="17.140625" customWidth="1"/>
    <col min="3" max="3" width="26.28515625" customWidth="1"/>
    <col min="4" max="4" width="18.7109375" customWidth="1"/>
  </cols>
  <sheetData>
    <row r="1" spans="1:12" x14ac:dyDescent="0.25">
      <c r="F1" t="s">
        <v>4</v>
      </c>
      <c r="G1" t="s">
        <v>9</v>
      </c>
      <c r="I1" t="s">
        <v>10</v>
      </c>
      <c r="J1" t="s">
        <v>10</v>
      </c>
    </row>
    <row r="2" spans="1:12" x14ac:dyDescent="0.25">
      <c r="C2" s="3" t="s">
        <v>0</v>
      </c>
      <c r="D2" s="4" t="s">
        <v>22</v>
      </c>
      <c r="F2" t="s">
        <v>5</v>
      </c>
      <c r="G2">
        <v>12</v>
      </c>
      <c r="I2">
        <v>34</v>
      </c>
      <c r="J2">
        <v>38</v>
      </c>
      <c r="K2">
        <v>19</v>
      </c>
      <c r="L2">
        <v>21</v>
      </c>
    </row>
    <row r="3" spans="1:12" ht="18" x14ac:dyDescent="0.35">
      <c r="A3" t="s">
        <v>1</v>
      </c>
      <c r="C3" s="2" t="s">
        <v>12</v>
      </c>
      <c r="D3" t="s">
        <v>23</v>
      </c>
      <c r="F3" t="s">
        <v>6</v>
      </c>
      <c r="G3">
        <v>1</v>
      </c>
      <c r="I3">
        <v>72</v>
      </c>
      <c r="J3">
        <v>80</v>
      </c>
      <c r="K3">
        <v>42</v>
      </c>
      <c r="L3">
        <v>46</v>
      </c>
    </row>
    <row r="4" spans="1:12" x14ac:dyDescent="0.25">
      <c r="A4" t="s">
        <v>3</v>
      </c>
      <c r="C4" s="2" t="s">
        <v>13</v>
      </c>
      <c r="F4" t="s">
        <v>7</v>
      </c>
      <c r="G4">
        <v>14</v>
      </c>
      <c r="I4">
        <v>1</v>
      </c>
      <c r="J4">
        <v>1</v>
      </c>
      <c r="K4">
        <v>1</v>
      </c>
      <c r="L4">
        <v>1</v>
      </c>
    </row>
    <row r="5" spans="1:12" x14ac:dyDescent="0.25">
      <c r="A5" t="s">
        <v>2</v>
      </c>
      <c r="C5" s="2">
        <f>AVERAGE(K6:L6)</f>
        <v>333.5</v>
      </c>
      <c r="D5">
        <v>363.9</v>
      </c>
      <c r="F5" t="s">
        <v>8</v>
      </c>
      <c r="G5">
        <v>35.5</v>
      </c>
      <c r="I5">
        <v>1</v>
      </c>
      <c r="J5">
        <v>1</v>
      </c>
      <c r="K5">
        <v>1</v>
      </c>
      <c r="L5">
        <v>1</v>
      </c>
    </row>
    <row r="6" spans="1:12" x14ac:dyDescent="0.25">
      <c r="A6" t="s">
        <v>28</v>
      </c>
      <c r="C6" s="2" t="s">
        <v>14</v>
      </c>
      <c r="D6">
        <v>100</v>
      </c>
      <c r="H6" t="s">
        <v>11</v>
      </c>
      <c r="I6">
        <f>I2*$G2+I3*$G3+I4*$G4+I5*$G5</f>
        <v>529.5</v>
      </c>
      <c r="J6">
        <f>J2*$G2+J3*$G3+J4*$G4+J5*$G5</f>
        <v>585.5</v>
      </c>
      <c r="K6" s="5">
        <f>K2*$G2+K3*$G3+K4*$G4+K5*$G5</f>
        <v>319.5</v>
      </c>
      <c r="L6" s="5">
        <f>L2*$G2+L3*$G3+L4*$G4+L5*$G5</f>
        <v>347.5</v>
      </c>
    </row>
    <row r="7" spans="1:12" x14ac:dyDescent="0.25">
      <c r="A7" t="s">
        <v>29</v>
      </c>
      <c r="C7" s="2">
        <v>50</v>
      </c>
      <c r="D7">
        <v>100</v>
      </c>
    </row>
    <row r="8" spans="1:12" x14ac:dyDescent="0.25">
      <c r="C8" s="2"/>
    </row>
    <row r="9" spans="1:12" x14ac:dyDescent="0.25">
      <c r="A9" t="s">
        <v>15</v>
      </c>
      <c r="B9" t="s">
        <v>16</v>
      </c>
      <c r="C9" s="2"/>
      <c r="F9" t="s">
        <v>5</v>
      </c>
      <c r="G9">
        <v>12</v>
      </c>
      <c r="I9">
        <v>19</v>
      </c>
    </row>
    <row r="10" spans="1:12" x14ac:dyDescent="0.25">
      <c r="C10" s="2"/>
      <c r="F10" t="s">
        <v>6</v>
      </c>
      <c r="G10">
        <v>1</v>
      </c>
      <c r="I10">
        <v>42</v>
      </c>
    </row>
    <row r="11" spans="1:12" x14ac:dyDescent="0.25">
      <c r="A11" t="s">
        <v>17</v>
      </c>
      <c r="B11" s="10">
        <v>0.9</v>
      </c>
      <c r="C11" s="2" t="s">
        <v>18</v>
      </c>
      <c r="F11" t="s">
        <v>7</v>
      </c>
      <c r="G11">
        <v>14</v>
      </c>
      <c r="I11">
        <v>1</v>
      </c>
    </row>
    <row r="12" spans="1:12" x14ac:dyDescent="0.25">
      <c r="A12" t="s">
        <v>27</v>
      </c>
      <c r="C12" s="2">
        <f>B11*C5/1000</f>
        <v>0.30015000000000003</v>
      </c>
      <c r="D12">
        <f>D5*B11/1000</f>
        <v>0.32750999999999997</v>
      </c>
      <c r="F12" t="s">
        <v>24</v>
      </c>
      <c r="G12">
        <v>79.900000000000006</v>
      </c>
      <c r="I12">
        <v>1</v>
      </c>
    </row>
    <row r="13" spans="1:12" x14ac:dyDescent="0.25">
      <c r="A13" t="s">
        <v>26</v>
      </c>
      <c r="C13" s="2">
        <f>C12/C7*100</f>
        <v>0.60030000000000006</v>
      </c>
      <c r="D13">
        <f>D12/D7*100</f>
        <v>0.32750999999999997</v>
      </c>
      <c r="H13" t="s">
        <v>11</v>
      </c>
      <c r="I13" s="5">
        <f>G9*I9+G10*I10+G11*I11+G12*I12</f>
        <v>363.9</v>
      </c>
    </row>
    <row r="14" spans="1:12" x14ac:dyDescent="0.25">
      <c r="C14" s="2"/>
    </row>
    <row r="15" spans="1:12" x14ac:dyDescent="0.25">
      <c r="A15" t="s">
        <v>39</v>
      </c>
      <c r="B15">
        <v>1860</v>
      </c>
      <c r="C15" s="2"/>
    </row>
    <row r="16" spans="1:12" x14ac:dyDescent="0.25">
      <c r="A16" t="s">
        <v>38</v>
      </c>
      <c r="C16" s="2"/>
    </row>
    <row r="17" spans="1:4" x14ac:dyDescent="0.25">
      <c r="A17" t="s">
        <v>37</v>
      </c>
      <c r="C17" s="2"/>
    </row>
    <row r="18" spans="1:4" x14ac:dyDescent="0.25">
      <c r="C18" s="2"/>
    </row>
    <row r="19" spans="1:4" x14ac:dyDescent="0.25">
      <c r="A19" t="s">
        <v>19</v>
      </c>
      <c r="C19" s="7">
        <v>1.5</v>
      </c>
      <c r="D19" s="7">
        <v>1.5</v>
      </c>
    </row>
    <row r="20" spans="1:4" x14ac:dyDescent="0.25">
      <c r="A20" t="s">
        <v>20</v>
      </c>
      <c r="B20">
        <v>453.59237000000002</v>
      </c>
      <c r="C20" s="8">
        <f>B15*B20</f>
        <v>843681.80820000009</v>
      </c>
      <c r="D20" s="8">
        <f>B15*B20</f>
        <v>843681.80820000009</v>
      </c>
    </row>
    <row r="21" spans="1:4" x14ac:dyDescent="0.25">
      <c r="A21" t="s">
        <v>21</v>
      </c>
      <c r="C21" s="2">
        <f>(C19*C20)/100</f>
        <v>12655.227123000002</v>
      </c>
      <c r="D21">
        <f t="shared" ref="D21" si="0">(D19*D20)/100</f>
        <v>12655.227123000002</v>
      </c>
    </row>
    <row r="22" spans="1:4" x14ac:dyDescent="0.25">
      <c r="C22" s="1" t="s">
        <v>25</v>
      </c>
    </row>
    <row r="23" spans="1:4" x14ac:dyDescent="0.25">
      <c r="A23" t="s">
        <v>30</v>
      </c>
      <c r="C23">
        <f>C13*C21</f>
        <v>7596.9328419369022</v>
      </c>
      <c r="D23">
        <f>D13*D21</f>
        <v>4144.7134350537308</v>
      </c>
    </row>
    <row r="24" spans="1:4" x14ac:dyDescent="0.25">
      <c r="A24" t="s">
        <v>31</v>
      </c>
      <c r="C24" s="9">
        <f>0.6*C23</f>
        <v>4558.1597051621411</v>
      </c>
      <c r="D24" s="9">
        <f>0.6*D23</f>
        <v>2486.8280610322386</v>
      </c>
    </row>
    <row r="25" spans="1:4" x14ac:dyDescent="0.25">
      <c r="A25" t="s">
        <v>32</v>
      </c>
      <c r="C25">
        <f>C23*0.4</f>
        <v>3038.773136774761</v>
      </c>
      <c r="D25">
        <f>D23*0.4</f>
        <v>1657.8853740214925</v>
      </c>
    </row>
    <row r="27" spans="1:4" x14ac:dyDescent="0.25">
      <c r="A27" s="6" t="s">
        <v>36</v>
      </c>
      <c r="C27">
        <v>2.2046219999999998E-3</v>
      </c>
    </row>
    <row r="28" spans="1:4" x14ac:dyDescent="0.25">
      <c r="A28" s="6"/>
    </row>
    <row r="29" spans="1:4" ht="15.75" x14ac:dyDescent="0.25">
      <c r="A29" s="13" t="s">
        <v>44</v>
      </c>
    </row>
    <row r="30" spans="1:4" x14ac:dyDescent="0.25">
      <c r="A30" t="s">
        <v>33</v>
      </c>
      <c r="C30">
        <f>C23*C$27</f>
        <v>16.748365275856617</v>
      </c>
      <c r="D30">
        <f>D23*C$27</f>
        <v>9.137526422615025</v>
      </c>
    </row>
    <row r="31" spans="1:4" x14ac:dyDescent="0.25">
      <c r="A31" t="s">
        <v>34</v>
      </c>
      <c r="C31">
        <f t="shared" ref="C31:C32" si="1">C24*C$27</f>
        <v>10.049019165513968</v>
      </c>
      <c r="D31">
        <f>D24*C$27</f>
        <v>5.4825158535690157</v>
      </c>
    </row>
    <row r="32" spans="1:4" x14ac:dyDescent="0.25">
      <c r="A32" t="s">
        <v>35</v>
      </c>
      <c r="C32">
        <f t="shared" si="1"/>
        <v>6.6993461103426464</v>
      </c>
      <c r="D32">
        <f>D25*C$27</f>
        <v>3.6550105690460106</v>
      </c>
    </row>
    <row r="34" spans="1:4" ht="15.75" x14ac:dyDescent="0.25">
      <c r="A34" s="12" t="s">
        <v>40</v>
      </c>
      <c r="C34" s="11">
        <v>2.2799999999999998</v>
      </c>
      <c r="D34" s="11">
        <v>2.2799999999999998</v>
      </c>
    </row>
    <row r="35" spans="1:4" ht="15.75" x14ac:dyDescent="0.25">
      <c r="A35" s="12" t="s">
        <v>45</v>
      </c>
    </row>
    <row r="36" spans="1:4" x14ac:dyDescent="0.25">
      <c r="A36" t="s">
        <v>41</v>
      </c>
      <c r="C36">
        <f>C30*C$34</f>
        <v>38.186272828953086</v>
      </c>
      <c r="D36">
        <f>D30*D$34</f>
        <v>20.833560243562257</v>
      </c>
    </row>
    <row r="37" spans="1:4" x14ac:dyDescent="0.25">
      <c r="A37" t="s">
        <v>42</v>
      </c>
      <c r="C37">
        <f t="shared" ref="C37:C38" si="2">C31*C$34</f>
        <v>22.911763697371846</v>
      </c>
      <c r="D37">
        <f t="shared" ref="D37:D38" si="3">D31*D$34</f>
        <v>12.500136146137354</v>
      </c>
    </row>
    <row r="38" spans="1:4" x14ac:dyDescent="0.25">
      <c r="A38" t="s">
        <v>43</v>
      </c>
      <c r="C38" s="8">
        <f t="shared" si="2"/>
        <v>15.274509131581233</v>
      </c>
      <c r="D38" s="8">
        <f t="shared" si="3"/>
        <v>8.3334240974249028</v>
      </c>
    </row>
    <row r="41" spans="1:4" x14ac:dyDescent="0.25">
      <c r="A41" s="6"/>
      <c r="B4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surfactant-dosage</vt:lpstr>
    </vt:vector>
  </TitlesOfParts>
  <Company>Soil &amp; Crop Sciences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Youjun Deng</dc:creator>
  <cp:lastModifiedBy>USDOT_User</cp:lastModifiedBy>
  <dcterms:created xsi:type="dcterms:W3CDTF">2012-04-19T15:15:14Z</dcterms:created>
  <dcterms:modified xsi:type="dcterms:W3CDTF">2013-06-27T18:07:33Z</dcterms:modified>
</cp:coreProperties>
</file>